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'1кв'!$A$1:$E$45</definedName>
    <definedName name="_xlnm.Print_Area" localSheetId="1">'2кв'!$A$1:$E$46</definedName>
    <definedName name="_xlnm.Print_Area" localSheetId="2">'3кв'!$A$1:$E$46</definedName>
    <definedName name="_xlnm.Print_Area" localSheetId="3">'4кв'!$A$1:$E$45</definedName>
    <definedName name="_xlnm.Print_Area" localSheetId="4">отчет!$A$1:$C$36</definedName>
  </definedNames>
  <calcPr calcId="152511"/>
</workbook>
</file>

<file path=xl/calcChain.xml><?xml version="1.0" encoding="utf-8"?>
<calcChain xmlns="http://schemas.openxmlformats.org/spreadsheetml/2006/main">
  <c r="C14" i="27" l="1"/>
  <c r="C12" i="27"/>
  <c r="C13" i="27"/>
  <c r="C11" i="27"/>
  <c r="C8" i="27"/>
  <c r="C6" i="27"/>
  <c r="B41" i="26"/>
  <c r="C24" i="27"/>
  <c r="C15" i="27"/>
  <c r="C9" i="27"/>
  <c r="F19" i="26"/>
  <c r="E21" i="26" s="1"/>
  <c r="C18" i="27" l="1"/>
  <c r="C19" i="27"/>
  <c r="E22" i="26"/>
  <c r="E25" i="26" s="1"/>
  <c r="B44" i="26" s="1"/>
  <c r="B45" i="26" s="1"/>
  <c r="B42" i="25"/>
  <c r="E25" i="23"/>
  <c r="E26" i="24"/>
  <c r="E26" i="25"/>
  <c r="E24" i="25"/>
  <c r="E23" i="24" l="1"/>
  <c r="E24" i="24"/>
  <c r="F19" i="25" l="1"/>
  <c r="E21" i="25" s="1"/>
  <c r="E22" i="25" l="1"/>
  <c r="B45" i="25" s="1"/>
  <c r="B46" i="25" s="1"/>
  <c r="F19" i="24" l="1"/>
  <c r="E21" i="24" s="1"/>
  <c r="F19" i="23"/>
  <c r="E22" i="24" l="1"/>
  <c r="B45" i="24" s="1"/>
  <c r="E24" i="23"/>
  <c r="E21" i="23" l="1"/>
  <c r="E22" i="23" l="1"/>
  <c r="B44" i="23" l="1"/>
  <c r="B45" i="23" s="1"/>
  <c r="B42" i="24" s="1"/>
  <c r="B46" i="24" s="1"/>
</calcChain>
</file>

<file path=xl/sharedStrings.xml><?xml version="1.0" encoding="utf-8"?>
<sst xmlns="http://schemas.openxmlformats.org/spreadsheetml/2006/main" count="256" uniqueCount="100">
  <si>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</si>
  <si>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</si>
  <si>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</si>
  <si>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</si>
  <si>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</si>
  <si>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</si>
  <si>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</si>
  <si>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</si>
  <si>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</si>
  <si>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</si>
  <si>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</si>
  <si>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</si>
  <si>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</si>
  <si>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</si>
  <si>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</si>
  <si>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</si>
  <si>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</si>
  <si>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</si>
  <si>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</si>
  <si>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</si>
  <si>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</si>
  <si>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</si>
  <si>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</si>
  <si>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</si>
  <si>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</si>
  <si>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</si>
  <si>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</si>
  <si>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</si>
  <si>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</si>
  <si>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</si>
  <si>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</si>
  <si>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Работы по содержанию и тек. ремонту</t>
  </si>
  <si>
    <t>Остаток на начало  квартала</t>
  </si>
  <si>
    <t>определена приложением № 9 к договору</t>
  </si>
  <si>
    <t>Услуги по содержанию многоквартирного дома</t>
  </si>
  <si>
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</t>
  </si>
  <si>
    <t xml:space="preserve">Общехозяйственные расходы </t>
  </si>
  <si>
    <t>г. Россошь, ул.Строителей, д.15б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</si>
  <si>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</t>
    </r>
    <r>
      <rPr>
        <sz val="11"/>
        <color theme="1"/>
        <rFont val="Times New Roman"/>
        <family val="1"/>
        <charset val="204"/>
      </rPr>
      <t xml:space="preserve">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Строителей 15б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</si>
  <si>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 Заика Н.А.</t>
    </r>
  </si>
  <si>
    <t xml:space="preserve">Sдома=1577,4м2 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</si>
  <si>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>Заика Нины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</si>
  <si>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29,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    от 06.11.22</t>
    </r>
  </si>
  <si>
    <t>Предъявлено населению                 70858,8</t>
  </si>
  <si>
    <t>1 квартал</t>
  </si>
  <si>
    <t>Монтаж  стенда, доски обьявлений</t>
  </si>
  <si>
    <t>январь</t>
  </si>
  <si>
    <t>ч/ч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</si>
  <si>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</si>
  <si>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</si>
  <si>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</si>
  <si>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</si>
  <si>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Всего 1557,4 м2 не заселены 89,4</t>
  </si>
  <si>
    <t xml:space="preserve">           2. Всего за период с "01" 01 2023 г. по "31" 03 2023 г. выполнено работ (оказано услуг) на общую сумму шестьдесят семь тысяч четыреста двадцать рублей 42 копейки.</t>
  </si>
  <si>
    <t>за 2 квартал 2023 года</t>
  </si>
  <si>
    <t>"30" 06  2023 г.</t>
  </si>
  <si>
    <t xml:space="preserve">Всего 1557,4 м2 не заселены 44,7 </t>
  </si>
  <si>
    <t>2 квартал</t>
  </si>
  <si>
    <t>за 3 квартал 2023 года</t>
  </si>
  <si>
    <t>"30" 09  2023 г.</t>
  </si>
  <si>
    <t>3 квартал</t>
  </si>
  <si>
    <t>Монтаж плети ХВС для полива</t>
  </si>
  <si>
    <t>май</t>
  </si>
  <si>
    <t xml:space="preserve">           2. Всего за период с "01" 04 2023 г. по "30" 06 2023 г. выполнено работ (оказано услуг) на общую сумму семьдесят пять тысяч двести двадцать один рубль 26 копеек.</t>
  </si>
  <si>
    <t>Предъявлено населению                 73031,22</t>
  </si>
  <si>
    <t>Крепление поручней</t>
  </si>
  <si>
    <t>сентябрь</t>
  </si>
  <si>
    <t xml:space="preserve">           2. Всего за период с "01" 07 2023 г. по "30" 09 2023 г. выполнено работ (оказано услуг) на общую сумму шестьдесят восемь тысяч четыреста два рубля 28 копеек.</t>
  </si>
  <si>
    <t>Предъявлено населению                 74003,22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</si>
  <si>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</si>
  <si>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</si>
  <si>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</si>
  <si>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</si>
  <si>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</si>
  <si>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</si>
  <si>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</si>
  <si>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</si>
  <si>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</si>
  <si>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</si>
  <si>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</si>
  <si>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</si>
  <si>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</si>
  <si>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</si>
  <si>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</si>
  <si>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</si>
  <si>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</si>
  <si>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</si>
  <si>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</si>
  <si>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</si>
  <si>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</si>
  <si>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</si>
  <si>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Строителей, д. 15б</t>
  </si>
  <si>
    <t>за 4 квартал 2023 года</t>
  </si>
  <si>
    <t>31.12.2023 г.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</si>
  <si>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Заика Нины Анатольевны</t>
    </r>
  </si>
  <si>
    <t>4 квартал</t>
  </si>
  <si>
    <t xml:space="preserve">           2. Всего за период с "01" 10 2023 г. по "31" 12 2023 г. выполнено работ (оказано услуг) на общую сумму шестьдесят семь тысяч пятьсот девяносто два рубля 07 копеек.</t>
  </si>
  <si>
    <t>Предъявлено населению                 74489,22</t>
  </si>
  <si>
    <t>Начислено всего 292382,46</t>
  </si>
  <si>
    <t>Непредвиденные работы 14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</si>
</sst>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165" fontId="17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/>
    <xf numFmtId="43" fontId="4" fillId="0" borderId="0" xfId="0" applyNumberFormat="1" applyFont="1"/>
    <xf numFmtId="0" fontId="3" fillId="0" borderId="0" xfId="0" applyFont="1" applyAlignment="1">
      <alignment wrapText="1"/>
    </xf>
    <xf numFmtId="164" fontId="7" fillId="0" borderId="0" xfId="0" applyNumberFormat="1" applyFont="1"/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4" fillId="0" borderId="1" xfId="0" applyFont="1" applyBorder="1"/>
    <xf numFmtId="0" fontId="18" fillId="2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/>
    <xf numFmtId="0" fontId="3" fillId="0" borderId="0" xfId="0" applyFont="1" applyBorder="1"/>
    <xf numFmtId="0" fontId="7" fillId="0" borderId="0" xfId="0" applyFont="1" applyBorder="1"/>
    <xf numFmtId="43" fontId="4" fillId="0" borderId="0" xfId="0" applyNumberFormat="1" applyFont="1" applyBorder="1"/>
    <xf numFmtId="0" fontId="4" fillId="0" borderId="0" xfId="0" applyFont="1" applyBorder="1" applyAlignment="1">
      <alignment vertical="top"/>
    </xf>
    <xf numFmtId="43" fontId="7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8" fillId="2" borderId="6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9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19" zoomScaleSheetLayoutView="100" workbookViewId="0">
      <selection activeCell="E26" sqref="E26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16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40.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48</v>
      </c>
      <c r="B3" s="59"/>
      <c r="C3" s="59"/>
      <c r="D3" s="59"/>
      <c r="E3" s="59"/>
    </row>
    <row r="4" spans="1:5" s="1" customFormat="1" ht="30" x14ac:dyDescent="0.25">
      <c r="A4" s="20" t="s">
        <v>13</v>
      </c>
      <c r="B4" s="21"/>
      <c r="C4" s="21"/>
      <c r="D4" s="21"/>
      <c r="E4" s="22" t="s">
        <v>49</v>
      </c>
    </row>
    <row r="5" spans="1:5" ht="15" customHeight="1" x14ac:dyDescent="0.25">
      <c r="A5" s="60" t="s">
        <v>0</v>
      </c>
      <c r="B5" s="60"/>
      <c r="C5" s="60"/>
      <c r="D5" s="60"/>
      <c r="E5" s="60"/>
    </row>
    <row r="6" spans="1:5" ht="15" customHeight="1" x14ac:dyDescent="0.25">
      <c r="A6" s="61" t="s">
        <v>37</v>
      </c>
      <c r="B6" s="61"/>
      <c r="C6" s="61"/>
      <c r="D6" s="61"/>
      <c r="E6" s="61"/>
    </row>
    <row r="7" spans="1:5" ht="15" customHeight="1" x14ac:dyDescent="0.25">
      <c r="A7" s="54" t="s">
        <v>1</v>
      </c>
      <c r="B7" s="54"/>
      <c r="C7" s="54"/>
      <c r="D7" s="54"/>
      <c r="E7" s="54"/>
    </row>
    <row r="8" spans="1:5" ht="15" customHeight="1" x14ac:dyDescent="0.25">
      <c r="A8" s="62" t="s">
        <v>41</v>
      </c>
      <c r="B8" s="62"/>
      <c r="C8" s="62"/>
      <c r="D8" s="62"/>
      <c r="E8" s="62"/>
    </row>
    <row r="9" spans="1:5" ht="32.25" customHeight="1" x14ac:dyDescent="0.25">
      <c r="A9" s="63" t="s">
        <v>14</v>
      </c>
      <c r="B9" s="64"/>
      <c r="C9" s="64"/>
      <c r="D9" s="64"/>
      <c r="E9" s="64"/>
    </row>
    <row r="10" spans="1:5" ht="26.45" customHeight="1" x14ac:dyDescent="0.25">
      <c r="A10" s="60" t="s">
        <v>42</v>
      </c>
      <c r="B10" s="60"/>
      <c r="C10" s="60"/>
      <c r="D10" s="60"/>
      <c r="E10" s="60"/>
    </row>
    <row r="11" spans="1:5" ht="18.75" customHeight="1" x14ac:dyDescent="0.25">
      <c r="A11" s="54" t="s">
        <v>15</v>
      </c>
      <c r="B11" s="55"/>
      <c r="C11" s="55"/>
      <c r="D11" s="55"/>
      <c r="E11" s="55"/>
    </row>
    <row r="12" spans="1:5" ht="15" customHeight="1" x14ac:dyDescent="0.25">
      <c r="A12" s="60" t="s">
        <v>22</v>
      </c>
      <c r="B12" s="60"/>
      <c r="C12" s="60"/>
      <c r="D12" s="60"/>
      <c r="E12" s="60"/>
    </row>
    <row r="13" spans="1:5" ht="17.25" customHeight="1" x14ac:dyDescent="0.25">
      <c r="A13" s="54" t="s">
        <v>2</v>
      </c>
      <c r="B13" s="55"/>
      <c r="C13" s="55"/>
      <c r="D13" s="55"/>
      <c r="E13" s="55"/>
    </row>
    <row r="14" spans="1:5" ht="15" customHeight="1" x14ac:dyDescent="0.25">
      <c r="A14" s="60" t="s">
        <v>50</v>
      </c>
      <c r="B14" s="60"/>
      <c r="C14" s="60"/>
      <c r="D14" s="60"/>
      <c r="E14" s="60"/>
    </row>
    <row r="15" spans="1:5" ht="15.75" customHeight="1" x14ac:dyDescent="0.25">
      <c r="A15" s="54" t="s">
        <v>16</v>
      </c>
      <c r="B15" s="55"/>
      <c r="C15" s="55"/>
      <c r="D15" s="55"/>
      <c r="E15" s="55"/>
    </row>
    <row r="16" spans="1:5" ht="29.25" customHeight="1" x14ac:dyDescent="0.25">
      <c r="A16" s="60" t="s">
        <v>17</v>
      </c>
      <c r="B16" s="60"/>
      <c r="C16" s="60"/>
      <c r="D16" s="60"/>
      <c r="E16" s="60"/>
    </row>
    <row r="17" spans="1:7" ht="55.9" customHeight="1" x14ac:dyDescent="0.25">
      <c r="A17" s="60" t="s">
        <v>35</v>
      </c>
      <c r="B17" s="60"/>
      <c r="C17" s="60"/>
      <c r="D17" s="60"/>
      <c r="E17" s="60"/>
    </row>
    <row r="18" spans="1:7" ht="29.45" customHeight="1" x14ac:dyDescent="0.25">
      <c r="A18" s="66" t="s">
        <v>38</v>
      </c>
      <c r="B18" s="66"/>
      <c r="C18" s="66"/>
      <c r="D18" s="66"/>
      <c r="E18" s="66"/>
      <c r="F18" s="2" t="s">
        <v>52</v>
      </c>
    </row>
    <row r="19" spans="1:7" x14ac:dyDescent="0.25">
      <c r="A19" s="66"/>
      <c r="B19" s="66"/>
      <c r="C19" s="66"/>
      <c r="D19" s="66"/>
      <c r="E19" s="66"/>
      <c r="F19" s="2">
        <f>1577.4-89.4</f>
        <v>1488</v>
      </c>
      <c r="G19" s="2">
        <v>3</v>
      </c>
    </row>
    <row r="20" spans="1:7" ht="135" customHeight="1" x14ac:dyDescent="0.25">
      <c r="A20" s="3" t="s">
        <v>7</v>
      </c>
      <c r="B20" s="3" t="s">
        <v>10</v>
      </c>
      <c r="C20" s="3" t="s">
        <v>3</v>
      </c>
      <c r="D20" s="14" t="s">
        <v>9</v>
      </c>
      <c r="E20" s="3" t="s">
        <v>8</v>
      </c>
    </row>
    <row r="21" spans="1:7" ht="38.25" x14ac:dyDescent="0.25">
      <c r="A21" s="31" t="s">
        <v>34</v>
      </c>
      <c r="B21" s="32" t="s">
        <v>33</v>
      </c>
      <c r="C21" s="33" t="s">
        <v>4</v>
      </c>
      <c r="D21" s="33">
        <v>11.1</v>
      </c>
      <c r="E21" s="34">
        <f>D21*F19*G19</f>
        <v>49550.399999999994</v>
      </c>
    </row>
    <row r="22" spans="1:7" s="39" customFormat="1" x14ac:dyDescent="0.25">
      <c r="A22" s="6" t="s">
        <v>36</v>
      </c>
      <c r="B22" s="8" t="s">
        <v>23</v>
      </c>
      <c r="C22" s="3" t="s">
        <v>4</v>
      </c>
      <c r="D22" s="3">
        <v>3.6</v>
      </c>
      <c r="E22" s="7">
        <f>D22*F19*G19</f>
        <v>16070.400000000001</v>
      </c>
    </row>
    <row r="23" spans="1:7" s="39" customFormat="1" x14ac:dyDescent="0.25">
      <c r="A23" s="6" t="s">
        <v>25</v>
      </c>
      <c r="B23" s="8" t="s">
        <v>44</v>
      </c>
      <c r="C23" s="3" t="s">
        <v>26</v>
      </c>
      <c r="D23" s="3"/>
      <c r="E23" s="7">
        <v>1091.77</v>
      </c>
    </row>
    <row r="24" spans="1:7" s="39" customFormat="1" ht="31.5" x14ac:dyDescent="0.25">
      <c r="A24" s="40" t="s">
        <v>45</v>
      </c>
      <c r="B24" s="8" t="s">
        <v>46</v>
      </c>
      <c r="C24" s="3" t="s">
        <v>47</v>
      </c>
      <c r="D24" s="3">
        <v>3</v>
      </c>
      <c r="E24" s="7">
        <f>235.95*3</f>
        <v>707.84999999999991</v>
      </c>
    </row>
    <row r="25" spans="1:7" s="9" customFormat="1" ht="14.25" x14ac:dyDescent="0.2">
      <c r="A25" s="28" t="s">
        <v>24</v>
      </c>
      <c r="B25" s="35"/>
      <c r="C25" s="36"/>
      <c r="D25" s="37"/>
      <c r="E25" s="38">
        <f>E21+E22+E23+E24</f>
        <v>67420.42</v>
      </c>
    </row>
    <row r="26" spans="1:7" s="9" customFormat="1" ht="14.25" x14ac:dyDescent="0.2">
      <c r="A26" s="23"/>
      <c r="B26" s="24"/>
      <c r="C26" s="25"/>
      <c r="D26" s="26"/>
      <c r="E26" s="27"/>
    </row>
    <row r="27" spans="1:7" ht="34.5" customHeight="1" x14ac:dyDescent="0.25">
      <c r="A27" s="67" t="s">
        <v>53</v>
      </c>
      <c r="B27" s="67"/>
      <c r="C27" s="67"/>
      <c r="D27" s="67"/>
      <c r="E27" s="67"/>
      <c r="F27" s="17"/>
    </row>
    <row r="28" spans="1:7" ht="29.25" customHeight="1" x14ac:dyDescent="0.25">
      <c r="A28" s="60" t="s">
        <v>21</v>
      </c>
      <c r="B28" s="60"/>
      <c r="C28" s="60"/>
      <c r="D28" s="60"/>
      <c r="E28" s="60"/>
    </row>
    <row r="29" spans="1:7" x14ac:dyDescent="0.25">
      <c r="A29" s="60" t="s">
        <v>20</v>
      </c>
      <c r="B29" s="60"/>
      <c r="C29" s="60"/>
      <c r="D29" s="60"/>
      <c r="E29" s="60"/>
    </row>
    <row r="30" spans="1:7" ht="32.25" customHeight="1" x14ac:dyDescent="0.25">
      <c r="A30" s="60" t="s">
        <v>27</v>
      </c>
      <c r="B30" s="60"/>
      <c r="C30" s="60"/>
      <c r="D30" s="60"/>
      <c r="E30" s="60"/>
    </row>
    <row r="31" spans="1:7" x14ac:dyDescent="0.25">
      <c r="A31" s="60" t="s">
        <v>18</v>
      </c>
      <c r="B31" s="60"/>
      <c r="C31" s="60"/>
      <c r="D31" s="60"/>
      <c r="E31" s="60"/>
    </row>
    <row r="32" spans="1:7" x14ac:dyDescent="0.25">
      <c r="A32" s="65" t="s">
        <v>5</v>
      </c>
      <c r="B32" s="65"/>
      <c r="C32" s="65"/>
      <c r="D32" s="65"/>
      <c r="E32" s="65"/>
    </row>
    <row r="33" spans="1:8" x14ac:dyDescent="0.25">
      <c r="A33" s="60" t="s">
        <v>18</v>
      </c>
      <c r="B33" s="60"/>
      <c r="C33" s="60"/>
      <c r="D33" s="60"/>
      <c r="E33" s="60"/>
    </row>
    <row r="34" spans="1:8" x14ac:dyDescent="0.25">
      <c r="A34" s="62" t="s">
        <v>51</v>
      </c>
      <c r="B34" s="62"/>
      <c r="C34" s="62"/>
      <c r="D34" s="62"/>
      <c r="E34" s="4"/>
    </row>
    <row r="35" spans="1:8" x14ac:dyDescent="0.25">
      <c r="B35" s="68" t="s">
        <v>19</v>
      </c>
      <c r="C35" s="68"/>
      <c r="D35" s="68"/>
      <c r="E35" s="5" t="s">
        <v>6</v>
      </c>
    </row>
    <row r="36" spans="1:8" x14ac:dyDescent="0.25">
      <c r="A36" s="29"/>
      <c r="B36" s="29"/>
      <c r="C36" s="29"/>
      <c r="D36" s="15"/>
      <c r="E36" s="29"/>
    </row>
    <row r="37" spans="1:8" ht="15" customHeight="1" x14ac:dyDescent="0.25">
      <c r="A37" s="62" t="s">
        <v>39</v>
      </c>
      <c r="B37" s="62"/>
      <c r="C37" s="62"/>
      <c r="D37" s="62"/>
      <c r="E37" s="62"/>
    </row>
    <row r="38" spans="1:8" x14ac:dyDescent="0.25">
      <c r="B38" s="68" t="s">
        <v>19</v>
      </c>
      <c r="C38" s="68"/>
      <c r="D38" s="68"/>
      <c r="E38" s="5" t="s">
        <v>6</v>
      </c>
    </row>
    <row r="39" spans="1:8" x14ac:dyDescent="0.25">
      <c r="A39" s="2" t="s">
        <v>40</v>
      </c>
    </row>
    <row r="40" spans="1:8" x14ac:dyDescent="0.25">
      <c r="A40" s="9" t="s">
        <v>28</v>
      </c>
    </row>
    <row r="41" spans="1:8" x14ac:dyDescent="0.25">
      <c r="A41" s="2" t="s">
        <v>32</v>
      </c>
      <c r="B41" s="10">
        <v>-4462.0600000000004</v>
      </c>
    </row>
    <row r="42" spans="1:8" ht="31.5" x14ac:dyDescent="0.25">
      <c r="A42" s="18" t="s">
        <v>43</v>
      </c>
      <c r="B42" s="11"/>
      <c r="H42" s="13"/>
    </row>
    <row r="43" spans="1:8" x14ac:dyDescent="0.25">
      <c r="A43" s="2" t="s">
        <v>29</v>
      </c>
      <c r="B43" s="11">
        <v>69992.100000000006</v>
      </c>
      <c r="D43" s="2"/>
    </row>
    <row r="44" spans="1:8" ht="30" x14ac:dyDescent="0.25">
      <c r="A44" s="30" t="s">
        <v>31</v>
      </c>
      <c r="B44" s="11">
        <f>E25</f>
        <v>67420.42</v>
      </c>
      <c r="D44" s="2"/>
    </row>
    <row r="45" spans="1:8" x14ac:dyDescent="0.25">
      <c r="A45" s="12" t="s">
        <v>30</v>
      </c>
      <c r="B45" s="19">
        <f>B41+B43-B44</f>
        <v>-1890.3799999999901</v>
      </c>
    </row>
  </sheetData>
  <mergeCells count="29">
    <mergeCell ref="A33:E33"/>
    <mergeCell ref="A34:D34"/>
    <mergeCell ref="B35:D35"/>
    <mergeCell ref="A37:E37"/>
    <mergeCell ref="B38:D38"/>
    <mergeCell ref="A32:E32"/>
    <mergeCell ref="A14:E14"/>
    <mergeCell ref="A15:E15"/>
    <mergeCell ref="A16:E16"/>
    <mergeCell ref="A17:E17"/>
    <mergeCell ref="A18:E18"/>
    <mergeCell ref="A19:E19"/>
    <mergeCell ref="A27:E27"/>
    <mergeCell ref="A28:E28"/>
    <mergeCell ref="A29:E29"/>
    <mergeCell ref="A30:E30"/>
    <mergeCell ref="A31:E31"/>
    <mergeCell ref="A13:E13"/>
    <mergeCell ref="A1:E1"/>
    <mergeCell ref="A2:E2"/>
    <mergeCell ref="A3:E3"/>
    <mergeCell ref="A5:E5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view="pageBreakPreview" topLeftCell="A20" zoomScaleSheetLayoutView="100" workbookViewId="0">
      <selection activeCell="E27" sqref="E27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16" customWidth="1"/>
    <col min="5" max="5" width="14.140625" style="2" customWidth="1"/>
    <col min="6" max="6" width="12.7109375" style="45" bestFit="1" customWidth="1"/>
    <col min="7" max="24" width="9.140625" style="45"/>
    <col min="25" max="16384" width="9.140625" style="2"/>
  </cols>
  <sheetData>
    <row r="1" spans="1:24" ht="15.75" x14ac:dyDescent="0.25">
      <c r="A1" s="56" t="s">
        <v>11</v>
      </c>
      <c r="B1" s="56"/>
      <c r="C1" s="56"/>
      <c r="D1" s="56"/>
      <c r="E1" s="56"/>
    </row>
    <row r="2" spans="1:24" ht="40.5" customHeight="1" x14ac:dyDescent="0.25">
      <c r="A2" s="57" t="s">
        <v>12</v>
      </c>
      <c r="B2" s="58"/>
      <c r="C2" s="58"/>
      <c r="D2" s="58"/>
      <c r="E2" s="58"/>
    </row>
    <row r="3" spans="1:24" x14ac:dyDescent="0.25">
      <c r="A3" s="59" t="s">
        <v>54</v>
      </c>
      <c r="B3" s="59"/>
      <c r="C3" s="59"/>
      <c r="D3" s="59"/>
      <c r="E3" s="59"/>
    </row>
    <row r="4" spans="1:24" s="1" customFormat="1" ht="30" x14ac:dyDescent="0.25">
      <c r="A4" s="20" t="s">
        <v>13</v>
      </c>
      <c r="B4" s="21"/>
      <c r="C4" s="21"/>
      <c r="D4" s="21"/>
      <c r="E4" s="22" t="s">
        <v>55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5" customHeight="1" x14ac:dyDescent="0.25">
      <c r="A5" s="60" t="s">
        <v>0</v>
      </c>
      <c r="B5" s="60"/>
      <c r="C5" s="60"/>
      <c r="D5" s="60"/>
      <c r="E5" s="60"/>
    </row>
    <row r="6" spans="1:24" ht="15" customHeight="1" x14ac:dyDescent="0.25">
      <c r="A6" s="61" t="s">
        <v>37</v>
      </c>
      <c r="B6" s="61"/>
      <c r="C6" s="61"/>
      <c r="D6" s="61"/>
      <c r="E6" s="61"/>
    </row>
    <row r="7" spans="1:24" ht="15" customHeight="1" x14ac:dyDescent="0.25">
      <c r="A7" s="54" t="s">
        <v>1</v>
      </c>
      <c r="B7" s="54"/>
      <c r="C7" s="54"/>
      <c r="D7" s="54"/>
      <c r="E7" s="54"/>
    </row>
    <row r="8" spans="1:24" ht="15" customHeight="1" x14ac:dyDescent="0.25">
      <c r="A8" s="62" t="s">
        <v>41</v>
      </c>
      <c r="B8" s="62"/>
      <c r="C8" s="62"/>
      <c r="D8" s="62"/>
      <c r="E8" s="62"/>
    </row>
    <row r="9" spans="1:24" ht="32.25" customHeight="1" x14ac:dyDescent="0.25">
      <c r="A9" s="63" t="s">
        <v>14</v>
      </c>
      <c r="B9" s="64"/>
      <c r="C9" s="64"/>
      <c r="D9" s="64"/>
      <c r="E9" s="64"/>
    </row>
    <row r="10" spans="1:24" ht="26.45" customHeight="1" x14ac:dyDescent="0.25">
      <c r="A10" s="60" t="s">
        <v>42</v>
      </c>
      <c r="B10" s="60"/>
      <c r="C10" s="60"/>
      <c r="D10" s="60"/>
      <c r="E10" s="60"/>
    </row>
    <row r="11" spans="1:24" ht="18.75" customHeight="1" x14ac:dyDescent="0.25">
      <c r="A11" s="54" t="s">
        <v>15</v>
      </c>
      <c r="B11" s="55"/>
      <c r="C11" s="55"/>
      <c r="D11" s="55"/>
      <c r="E11" s="55"/>
    </row>
    <row r="12" spans="1:24" ht="15" customHeight="1" x14ac:dyDescent="0.25">
      <c r="A12" s="60" t="s">
        <v>22</v>
      </c>
      <c r="B12" s="60"/>
      <c r="C12" s="60"/>
      <c r="D12" s="60"/>
      <c r="E12" s="60"/>
    </row>
    <row r="13" spans="1:24" ht="17.25" customHeight="1" x14ac:dyDescent="0.25">
      <c r="A13" s="54" t="s">
        <v>2</v>
      </c>
      <c r="B13" s="55"/>
      <c r="C13" s="55"/>
      <c r="D13" s="55"/>
      <c r="E13" s="55"/>
    </row>
    <row r="14" spans="1:24" ht="15" customHeight="1" x14ac:dyDescent="0.25">
      <c r="A14" s="60" t="s">
        <v>50</v>
      </c>
      <c r="B14" s="60"/>
      <c r="C14" s="60"/>
      <c r="D14" s="60"/>
      <c r="E14" s="60"/>
    </row>
    <row r="15" spans="1:24" ht="15.75" customHeight="1" x14ac:dyDescent="0.25">
      <c r="A15" s="54" t="s">
        <v>16</v>
      </c>
      <c r="B15" s="55"/>
      <c r="C15" s="55"/>
      <c r="D15" s="55"/>
      <c r="E15" s="55"/>
    </row>
    <row r="16" spans="1:24" ht="29.25" customHeight="1" x14ac:dyDescent="0.25">
      <c r="A16" s="60" t="s">
        <v>17</v>
      </c>
      <c r="B16" s="60"/>
      <c r="C16" s="60"/>
      <c r="D16" s="60"/>
      <c r="E16" s="60"/>
    </row>
    <row r="17" spans="1:24" ht="55.9" customHeight="1" x14ac:dyDescent="0.25">
      <c r="A17" s="60" t="s">
        <v>35</v>
      </c>
      <c r="B17" s="60"/>
      <c r="C17" s="60"/>
      <c r="D17" s="60"/>
      <c r="E17" s="60"/>
    </row>
    <row r="18" spans="1:24" ht="29.45" customHeight="1" x14ac:dyDescent="0.25">
      <c r="A18" s="66" t="s">
        <v>38</v>
      </c>
      <c r="B18" s="66"/>
      <c r="C18" s="66"/>
      <c r="D18" s="66"/>
      <c r="E18" s="66"/>
      <c r="F18" s="45" t="s">
        <v>56</v>
      </c>
    </row>
    <row r="19" spans="1:24" x14ac:dyDescent="0.25">
      <c r="A19" s="66"/>
      <c r="B19" s="66"/>
      <c r="C19" s="66"/>
      <c r="D19" s="66"/>
      <c r="E19" s="66"/>
      <c r="F19" s="45">
        <f>1577.4-44.7</f>
        <v>1532.7</v>
      </c>
      <c r="G19" s="45">
        <v>3</v>
      </c>
    </row>
    <row r="20" spans="1:24" ht="135" customHeight="1" x14ac:dyDescent="0.25">
      <c r="A20" s="3" t="s">
        <v>7</v>
      </c>
      <c r="B20" s="3" t="s">
        <v>10</v>
      </c>
      <c r="C20" s="3" t="s">
        <v>3</v>
      </c>
      <c r="D20" s="14" t="s">
        <v>9</v>
      </c>
      <c r="E20" s="3" t="s">
        <v>8</v>
      </c>
    </row>
    <row r="21" spans="1:24" ht="38.25" x14ac:dyDescent="0.25">
      <c r="A21" s="31" t="s">
        <v>34</v>
      </c>
      <c r="B21" s="32" t="s">
        <v>33</v>
      </c>
      <c r="C21" s="33" t="s">
        <v>4</v>
      </c>
      <c r="D21" s="33">
        <v>11.1</v>
      </c>
      <c r="E21" s="7">
        <f>D21*F19*G19</f>
        <v>51038.91</v>
      </c>
    </row>
    <row r="22" spans="1:24" s="39" customFormat="1" x14ac:dyDescent="0.25">
      <c r="A22" s="6" t="s">
        <v>36</v>
      </c>
      <c r="B22" s="8" t="s">
        <v>23</v>
      </c>
      <c r="C22" s="3" t="s">
        <v>4</v>
      </c>
      <c r="D22" s="3">
        <v>3.6</v>
      </c>
      <c r="E22" s="7">
        <f>D22*F19*G19</f>
        <v>16553.16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s="39" customFormat="1" x14ac:dyDescent="0.25">
      <c r="A23" s="6" t="s">
        <v>25</v>
      </c>
      <c r="B23" s="8" t="s">
        <v>57</v>
      </c>
      <c r="C23" s="3" t="s">
        <v>26</v>
      </c>
      <c r="D23" s="3"/>
      <c r="E23" s="7">
        <f>5191.59+550</f>
        <v>5741.59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s="39" customFormat="1" x14ac:dyDescent="0.25">
      <c r="A24" s="6" t="s">
        <v>61</v>
      </c>
      <c r="B24" s="8" t="s">
        <v>62</v>
      </c>
      <c r="C24" s="3" t="s">
        <v>47</v>
      </c>
      <c r="D24" s="3">
        <v>8</v>
      </c>
      <c r="E24" s="7">
        <f>D24*235.95</f>
        <v>1887.6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s="39" customFormat="1" ht="15.75" x14ac:dyDescent="0.25">
      <c r="A25" s="40"/>
      <c r="B25" s="8"/>
      <c r="C25" s="3"/>
      <c r="D25" s="3"/>
      <c r="E25" s="7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s="9" customFormat="1" ht="14.25" x14ac:dyDescent="0.2">
      <c r="A26" s="28" t="s">
        <v>24</v>
      </c>
      <c r="B26" s="35"/>
      <c r="C26" s="36"/>
      <c r="D26" s="37"/>
      <c r="E26" s="50">
        <f>SUM(E21:E25)</f>
        <v>75221.260000000009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s="9" customFormat="1" ht="14.25" x14ac:dyDescent="0.2">
      <c r="A27" s="23"/>
      <c r="B27" s="24"/>
      <c r="C27" s="25"/>
      <c r="D27" s="26"/>
      <c r="E27" s="2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ht="34.5" customHeight="1" x14ac:dyDescent="0.25">
      <c r="A28" s="67" t="s">
        <v>63</v>
      </c>
      <c r="B28" s="67"/>
      <c r="C28" s="67"/>
      <c r="D28" s="67"/>
      <c r="E28" s="67"/>
      <c r="F28" s="48"/>
    </row>
    <row r="29" spans="1:24" ht="29.25" customHeight="1" x14ac:dyDescent="0.25">
      <c r="A29" s="60" t="s">
        <v>21</v>
      </c>
      <c r="B29" s="60"/>
      <c r="C29" s="60"/>
      <c r="D29" s="60"/>
      <c r="E29" s="60"/>
    </row>
    <row r="30" spans="1:24" x14ac:dyDescent="0.25">
      <c r="A30" s="60" t="s">
        <v>20</v>
      </c>
      <c r="B30" s="60"/>
      <c r="C30" s="60"/>
      <c r="D30" s="60"/>
      <c r="E30" s="60"/>
    </row>
    <row r="31" spans="1:24" ht="32.25" customHeight="1" x14ac:dyDescent="0.25">
      <c r="A31" s="60" t="s">
        <v>27</v>
      </c>
      <c r="B31" s="60"/>
      <c r="C31" s="60"/>
      <c r="D31" s="60"/>
      <c r="E31" s="60"/>
    </row>
    <row r="32" spans="1:24" x14ac:dyDescent="0.25">
      <c r="A32" s="60" t="s">
        <v>18</v>
      </c>
      <c r="B32" s="60"/>
      <c r="C32" s="60"/>
      <c r="D32" s="60"/>
      <c r="E32" s="60"/>
    </row>
    <row r="33" spans="1:8" x14ac:dyDescent="0.25">
      <c r="A33" s="65" t="s">
        <v>5</v>
      </c>
      <c r="B33" s="65"/>
      <c r="C33" s="65"/>
      <c r="D33" s="65"/>
      <c r="E33" s="65"/>
    </row>
    <row r="34" spans="1:8" x14ac:dyDescent="0.25">
      <c r="A34" s="60" t="s">
        <v>18</v>
      </c>
      <c r="B34" s="60"/>
      <c r="C34" s="60"/>
      <c r="D34" s="60"/>
      <c r="E34" s="60"/>
    </row>
    <row r="35" spans="1:8" x14ac:dyDescent="0.25">
      <c r="A35" s="62" t="s">
        <v>51</v>
      </c>
      <c r="B35" s="62"/>
      <c r="C35" s="62"/>
      <c r="D35" s="62"/>
      <c r="E35" s="4"/>
    </row>
    <row r="36" spans="1:8" x14ac:dyDescent="0.25">
      <c r="B36" s="68" t="s">
        <v>19</v>
      </c>
      <c r="C36" s="68"/>
      <c r="D36" s="68"/>
      <c r="E36" s="5" t="s">
        <v>6</v>
      </c>
    </row>
    <row r="37" spans="1:8" x14ac:dyDescent="0.25">
      <c r="A37" s="41"/>
      <c r="B37" s="41"/>
      <c r="C37" s="41"/>
      <c r="D37" s="15"/>
      <c r="E37" s="41"/>
    </row>
    <row r="38" spans="1:8" ht="15" customHeight="1" x14ac:dyDescent="0.25">
      <c r="A38" s="62" t="s">
        <v>39</v>
      </c>
      <c r="B38" s="62"/>
      <c r="C38" s="62"/>
      <c r="D38" s="62"/>
      <c r="E38" s="62"/>
    </row>
    <row r="39" spans="1:8" x14ac:dyDescent="0.25">
      <c r="B39" s="68" t="s">
        <v>19</v>
      </c>
      <c r="C39" s="68"/>
      <c r="D39" s="68"/>
      <c r="E39" s="5" t="s">
        <v>6</v>
      </c>
    </row>
    <row r="40" spans="1:8" x14ac:dyDescent="0.25">
      <c r="A40" s="2" t="s">
        <v>40</v>
      </c>
    </row>
    <row r="41" spans="1:8" x14ac:dyDescent="0.25">
      <c r="A41" s="9" t="s">
        <v>28</v>
      </c>
    </row>
    <row r="42" spans="1:8" x14ac:dyDescent="0.25">
      <c r="A42" s="2" t="s">
        <v>32</v>
      </c>
      <c r="B42" s="10">
        <f>'1кв'!B45</f>
        <v>-1890.3799999999901</v>
      </c>
    </row>
    <row r="43" spans="1:8" ht="31.5" x14ac:dyDescent="0.25">
      <c r="A43" s="18" t="s">
        <v>64</v>
      </c>
      <c r="B43" s="11"/>
      <c r="H43" s="49"/>
    </row>
    <row r="44" spans="1:8" x14ac:dyDescent="0.25">
      <c r="A44" s="2" t="s">
        <v>29</v>
      </c>
      <c r="B44" s="11">
        <v>79346.009999999995</v>
      </c>
      <c r="D44" s="2"/>
    </row>
    <row r="45" spans="1:8" ht="30" x14ac:dyDescent="0.25">
      <c r="A45" s="42" t="s">
        <v>31</v>
      </c>
      <c r="B45" s="11">
        <f>E26</f>
        <v>75221.260000000009</v>
      </c>
      <c r="D45" s="2"/>
    </row>
    <row r="46" spans="1:8" x14ac:dyDescent="0.25">
      <c r="A46" s="12" t="s">
        <v>30</v>
      </c>
      <c r="B46" s="19">
        <f>B42+B44-B45</f>
        <v>2234.3699999999953</v>
      </c>
    </row>
  </sheetData>
  <mergeCells count="29">
    <mergeCell ref="A13:E13"/>
    <mergeCell ref="A1:E1"/>
    <mergeCell ref="A2:E2"/>
    <mergeCell ref="A3:E3"/>
    <mergeCell ref="A5:E5"/>
    <mergeCell ref="A6:E6"/>
    <mergeCell ref="A7:E7"/>
    <mergeCell ref="A8:E8"/>
    <mergeCell ref="A9:E9"/>
    <mergeCell ref="A10:E10"/>
    <mergeCell ref="A11:E11"/>
    <mergeCell ref="A12:E12"/>
    <mergeCell ref="A33:E33"/>
    <mergeCell ref="A14:E14"/>
    <mergeCell ref="A15:E15"/>
    <mergeCell ref="A16:E16"/>
    <mergeCell ref="A17:E17"/>
    <mergeCell ref="A18:E18"/>
    <mergeCell ref="A19:E19"/>
    <mergeCell ref="A28:E28"/>
    <mergeCell ref="A29:E29"/>
    <mergeCell ref="A30:E30"/>
    <mergeCell ref="A31:E31"/>
    <mergeCell ref="A32:E32"/>
    <mergeCell ref="A34:E34"/>
    <mergeCell ref="A35:D35"/>
    <mergeCell ref="B36:D36"/>
    <mergeCell ref="A38:E38"/>
    <mergeCell ref="B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20" zoomScaleSheetLayoutView="100" workbookViewId="0">
      <selection activeCell="B45" sqref="B45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16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40.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58</v>
      </c>
      <c r="B3" s="59"/>
      <c r="C3" s="59"/>
      <c r="D3" s="59"/>
      <c r="E3" s="59"/>
    </row>
    <row r="4" spans="1:5" s="1" customFormat="1" ht="30" x14ac:dyDescent="0.25">
      <c r="A4" s="20" t="s">
        <v>13</v>
      </c>
      <c r="B4" s="21"/>
      <c r="C4" s="21"/>
      <c r="D4" s="21"/>
      <c r="E4" s="22" t="s">
        <v>59</v>
      </c>
    </row>
    <row r="5" spans="1:5" ht="15" customHeight="1" x14ac:dyDescent="0.25">
      <c r="A5" s="60" t="s">
        <v>0</v>
      </c>
      <c r="B5" s="60"/>
      <c r="C5" s="60"/>
      <c r="D5" s="60"/>
      <c r="E5" s="60"/>
    </row>
    <row r="6" spans="1:5" ht="15" customHeight="1" x14ac:dyDescent="0.25">
      <c r="A6" s="61" t="s">
        <v>37</v>
      </c>
      <c r="B6" s="61"/>
      <c r="C6" s="61"/>
      <c r="D6" s="61"/>
      <c r="E6" s="61"/>
    </row>
    <row r="7" spans="1:5" ht="15" customHeight="1" x14ac:dyDescent="0.25">
      <c r="A7" s="54" t="s">
        <v>1</v>
      </c>
      <c r="B7" s="54"/>
      <c r="C7" s="54"/>
      <c r="D7" s="54"/>
      <c r="E7" s="54"/>
    </row>
    <row r="8" spans="1:5" ht="15" customHeight="1" x14ac:dyDescent="0.25">
      <c r="A8" s="62" t="s">
        <v>41</v>
      </c>
      <c r="B8" s="62"/>
      <c r="C8" s="62"/>
      <c r="D8" s="62"/>
      <c r="E8" s="62"/>
    </row>
    <row r="9" spans="1:5" ht="32.25" customHeight="1" x14ac:dyDescent="0.25">
      <c r="A9" s="63" t="s">
        <v>14</v>
      </c>
      <c r="B9" s="64"/>
      <c r="C9" s="64"/>
      <c r="D9" s="64"/>
      <c r="E9" s="64"/>
    </row>
    <row r="10" spans="1:5" ht="26.45" customHeight="1" x14ac:dyDescent="0.25">
      <c r="A10" s="60" t="s">
        <v>42</v>
      </c>
      <c r="B10" s="60"/>
      <c r="C10" s="60"/>
      <c r="D10" s="60"/>
      <c r="E10" s="60"/>
    </row>
    <row r="11" spans="1:5" ht="18.75" customHeight="1" x14ac:dyDescent="0.25">
      <c r="A11" s="54" t="s">
        <v>15</v>
      </c>
      <c r="B11" s="55"/>
      <c r="C11" s="55"/>
      <c r="D11" s="55"/>
      <c r="E11" s="55"/>
    </row>
    <row r="12" spans="1:5" ht="15" customHeight="1" x14ac:dyDescent="0.25">
      <c r="A12" s="60" t="s">
        <v>22</v>
      </c>
      <c r="B12" s="60"/>
      <c r="C12" s="60"/>
      <c r="D12" s="60"/>
      <c r="E12" s="60"/>
    </row>
    <row r="13" spans="1:5" ht="17.25" customHeight="1" x14ac:dyDescent="0.25">
      <c r="A13" s="54" t="s">
        <v>2</v>
      </c>
      <c r="B13" s="55"/>
      <c r="C13" s="55"/>
      <c r="D13" s="55"/>
      <c r="E13" s="55"/>
    </row>
    <row r="14" spans="1:5" ht="15" customHeight="1" x14ac:dyDescent="0.25">
      <c r="A14" s="60" t="s">
        <v>50</v>
      </c>
      <c r="B14" s="60"/>
      <c r="C14" s="60"/>
      <c r="D14" s="60"/>
      <c r="E14" s="60"/>
    </row>
    <row r="15" spans="1:5" ht="15.75" customHeight="1" x14ac:dyDescent="0.25">
      <c r="A15" s="54" t="s">
        <v>16</v>
      </c>
      <c r="B15" s="55"/>
      <c r="C15" s="55"/>
      <c r="D15" s="55"/>
      <c r="E15" s="55"/>
    </row>
    <row r="16" spans="1:5" ht="29.25" customHeight="1" x14ac:dyDescent="0.25">
      <c r="A16" s="60" t="s">
        <v>17</v>
      </c>
      <c r="B16" s="60"/>
      <c r="C16" s="60"/>
      <c r="D16" s="60"/>
      <c r="E16" s="60"/>
    </row>
    <row r="17" spans="1:7" ht="55.9" customHeight="1" x14ac:dyDescent="0.25">
      <c r="A17" s="60" t="s">
        <v>35</v>
      </c>
      <c r="B17" s="60"/>
      <c r="C17" s="60"/>
      <c r="D17" s="60"/>
      <c r="E17" s="60"/>
    </row>
    <row r="18" spans="1:7" ht="29.45" customHeight="1" x14ac:dyDescent="0.25">
      <c r="A18" s="66" t="s">
        <v>38</v>
      </c>
      <c r="B18" s="66"/>
      <c r="C18" s="66"/>
      <c r="D18" s="66"/>
      <c r="E18" s="66"/>
      <c r="F18" s="2" t="s">
        <v>56</v>
      </c>
    </row>
    <row r="19" spans="1:7" x14ac:dyDescent="0.25">
      <c r="A19" s="66"/>
      <c r="B19" s="66"/>
      <c r="C19" s="66"/>
      <c r="D19" s="66"/>
      <c r="E19" s="66"/>
      <c r="F19" s="2">
        <f>1577.4-44.7</f>
        <v>1532.7</v>
      </c>
      <c r="G19" s="2">
        <v>3</v>
      </c>
    </row>
    <row r="20" spans="1:7" ht="135" customHeight="1" x14ac:dyDescent="0.25">
      <c r="A20" s="3" t="s">
        <v>7</v>
      </c>
      <c r="B20" s="3" t="s">
        <v>10</v>
      </c>
      <c r="C20" s="3" t="s">
        <v>3</v>
      </c>
      <c r="D20" s="14" t="s">
        <v>9</v>
      </c>
      <c r="E20" s="3" t="s">
        <v>8</v>
      </c>
    </row>
    <row r="21" spans="1:7" ht="38.25" x14ac:dyDescent="0.25">
      <c r="A21" s="31" t="s">
        <v>34</v>
      </c>
      <c r="B21" s="32" t="s">
        <v>33</v>
      </c>
      <c r="C21" s="33" t="s">
        <v>4</v>
      </c>
      <c r="D21" s="33">
        <v>11.1</v>
      </c>
      <c r="E21" s="34">
        <f>D21*F19*G19</f>
        <v>51038.91</v>
      </c>
    </row>
    <row r="22" spans="1:7" s="39" customFormat="1" x14ac:dyDescent="0.25">
      <c r="A22" s="6" t="s">
        <v>36</v>
      </c>
      <c r="B22" s="8" t="s">
        <v>23</v>
      </c>
      <c r="C22" s="3" t="s">
        <v>4</v>
      </c>
      <c r="D22" s="3">
        <v>3.6</v>
      </c>
      <c r="E22" s="7">
        <f>D22*F19*G19</f>
        <v>16553.16</v>
      </c>
    </row>
    <row r="23" spans="1:7" s="39" customFormat="1" x14ac:dyDescent="0.25">
      <c r="A23" s="6" t="s">
        <v>25</v>
      </c>
      <c r="B23" s="8" t="s">
        <v>60</v>
      </c>
      <c r="C23" s="3" t="s">
        <v>26</v>
      </c>
      <c r="D23" s="3"/>
      <c r="E23" s="7">
        <v>30</v>
      </c>
    </row>
    <row r="24" spans="1:7" s="39" customFormat="1" ht="15.75" x14ac:dyDescent="0.25">
      <c r="A24" s="53" t="s">
        <v>65</v>
      </c>
      <c r="B24" s="8" t="s">
        <v>66</v>
      </c>
      <c r="C24" s="3" t="s">
        <v>47</v>
      </c>
      <c r="D24" s="3">
        <v>3</v>
      </c>
      <c r="E24" s="7">
        <f>D24*260.07</f>
        <v>780.21</v>
      </c>
    </row>
    <row r="25" spans="1:7" s="39" customFormat="1" ht="15.75" x14ac:dyDescent="0.25">
      <c r="A25" s="40"/>
      <c r="B25" s="8"/>
      <c r="C25" s="3"/>
      <c r="D25" s="3"/>
      <c r="E25" s="7"/>
    </row>
    <row r="26" spans="1:7" s="9" customFormat="1" ht="14.25" x14ac:dyDescent="0.2">
      <c r="A26" s="28" t="s">
        <v>24</v>
      </c>
      <c r="B26" s="35"/>
      <c r="C26" s="36"/>
      <c r="D26" s="37"/>
      <c r="E26" s="38">
        <f>SUM(E21:E25)</f>
        <v>68402.280000000013</v>
      </c>
    </row>
    <row r="27" spans="1:7" s="9" customFormat="1" ht="14.25" x14ac:dyDescent="0.2">
      <c r="A27" s="23"/>
      <c r="B27" s="24"/>
      <c r="C27" s="25"/>
      <c r="D27" s="26"/>
      <c r="E27" s="27"/>
    </row>
    <row r="28" spans="1:7" ht="34.5" customHeight="1" x14ac:dyDescent="0.25">
      <c r="A28" s="67" t="s">
        <v>67</v>
      </c>
      <c r="B28" s="67"/>
      <c r="C28" s="67"/>
      <c r="D28" s="67"/>
      <c r="E28" s="67"/>
      <c r="F28" s="17"/>
    </row>
    <row r="29" spans="1:7" ht="29.25" customHeight="1" x14ac:dyDescent="0.25">
      <c r="A29" s="60" t="s">
        <v>21</v>
      </c>
      <c r="B29" s="60"/>
      <c r="C29" s="60"/>
      <c r="D29" s="60"/>
      <c r="E29" s="60"/>
    </row>
    <row r="30" spans="1:7" x14ac:dyDescent="0.25">
      <c r="A30" s="60" t="s">
        <v>20</v>
      </c>
      <c r="B30" s="60"/>
      <c r="C30" s="60"/>
      <c r="D30" s="60"/>
      <c r="E30" s="60"/>
    </row>
    <row r="31" spans="1:7" ht="32.25" customHeight="1" x14ac:dyDescent="0.25">
      <c r="A31" s="60" t="s">
        <v>27</v>
      </c>
      <c r="B31" s="60"/>
      <c r="C31" s="60"/>
      <c r="D31" s="60"/>
      <c r="E31" s="60"/>
    </row>
    <row r="32" spans="1:7" x14ac:dyDescent="0.25">
      <c r="A32" s="60" t="s">
        <v>18</v>
      </c>
      <c r="B32" s="60"/>
      <c r="C32" s="60"/>
      <c r="D32" s="60"/>
      <c r="E32" s="60"/>
    </row>
    <row r="33" spans="1:8" x14ac:dyDescent="0.25">
      <c r="A33" s="65" t="s">
        <v>5</v>
      </c>
      <c r="B33" s="65"/>
      <c r="C33" s="65"/>
      <c r="D33" s="65"/>
      <c r="E33" s="65"/>
    </row>
    <row r="34" spans="1:8" x14ac:dyDescent="0.25">
      <c r="A34" s="60" t="s">
        <v>18</v>
      </c>
      <c r="B34" s="60"/>
      <c r="C34" s="60"/>
      <c r="D34" s="60"/>
      <c r="E34" s="60"/>
    </row>
    <row r="35" spans="1:8" x14ac:dyDescent="0.25">
      <c r="A35" s="62" t="s">
        <v>51</v>
      </c>
      <c r="B35" s="62"/>
      <c r="C35" s="62"/>
      <c r="D35" s="62"/>
      <c r="E35" s="4"/>
    </row>
    <row r="36" spans="1:8" x14ac:dyDescent="0.25">
      <c r="B36" s="68" t="s">
        <v>19</v>
      </c>
      <c r="C36" s="68"/>
      <c r="D36" s="68"/>
      <c r="E36" s="5" t="s">
        <v>6</v>
      </c>
    </row>
    <row r="37" spans="1:8" x14ac:dyDescent="0.25">
      <c r="A37" s="43"/>
      <c r="B37" s="43"/>
      <c r="C37" s="43"/>
      <c r="D37" s="15"/>
      <c r="E37" s="43"/>
    </row>
    <row r="38" spans="1:8" ht="15" customHeight="1" x14ac:dyDescent="0.25">
      <c r="A38" s="62" t="s">
        <v>39</v>
      </c>
      <c r="B38" s="62"/>
      <c r="C38" s="62"/>
      <c r="D38" s="62"/>
      <c r="E38" s="62"/>
    </row>
    <row r="39" spans="1:8" x14ac:dyDescent="0.25">
      <c r="B39" s="68" t="s">
        <v>19</v>
      </c>
      <c r="C39" s="68"/>
      <c r="D39" s="68"/>
      <c r="E39" s="5" t="s">
        <v>6</v>
      </c>
    </row>
    <row r="40" spans="1:8" x14ac:dyDescent="0.25">
      <c r="A40" s="2" t="s">
        <v>40</v>
      </c>
    </row>
    <row r="41" spans="1:8" x14ac:dyDescent="0.25">
      <c r="A41" s="9" t="s">
        <v>28</v>
      </c>
    </row>
    <row r="42" spans="1:8" x14ac:dyDescent="0.25">
      <c r="A42" s="2" t="s">
        <v>32</v>
      </c>
      <c r="B42" s="10">
        <f>'2кв'!B46</f>
        <v>2234.3699999999953</v>
      </c>
    </row>
    <row r="43" spans="1:8" ht="31.5" x14ac:dyDescent="0.25">
      <c r="A43" s="18" t="s">
        <v>68</v>
      </c>
      <c r="B43" s="11"/>
      <c r="H43" s="13"/>
    </row>
    <row r="44" spans="1:8" x14ac:dyDescent="0.25">
      <c r="A44" s="2" t="s">
        <v>29</v>
      </c>
      <c r="B44" s="11">
        <v>71579.67</v>
      </c>
      <c r="D44" s="2"/>
    </row>
    <row r="45" spans="1:8" ht="30" x14ac:dyDescent="0.25">
      <c r="A45" s="44" t="s">
        <v>31</v>
      </c>
      <c r="B45" s="11">
        <f>E26</f>
        <v>68402.280000000013</v>
      </c>
      <c r="D45" s="2"/>
    </row>
    <row r="46" spans="1:8" x14ac:dyDescent="0.25">
      <c r="A46" s="12" t="s">
        <v>30</v>
      </c>
      <c r="B46" s="19">
        <f>B42+B44-B45</f>
        <v>5411.7599999999802</v>
      </c>
    </row>
  </sheetData>
  <mergeCells count="29">
    <mergeCell ref="A13:E13"/>
    <mergeCell ref="A1:E1"/>
    <mergeCell ref="A2:E2"/>
    <mergeCell ref="A3:E3"/>
    <mergeCell ref="A5:E5"/>
    <mergeCell ref="A6:E6"/>
    <mergeCell ref="A7:E7"/>
    <mergeCell ref="A8:E8"/>
    <mergeCell ref="A9:E9"/>
    <mergeCell ref="A10:E10"/>
    <mergeCell ref="A11:E11"/>
    <mergeCell ref="A12:E12"/>
    <mergeCell ref="A33:E33"/>
    <mergeCell ref="A14:E14"/>
    <mergeCell ref="A15:E15"/>
    <mergeCell ref="A16:E16"/>
    <mergeCell ref="A17:E17"/>
    <mergeCell ref="A18:E18"/>
    <mergeCell ref="A19:E19"/>
    <mergeCell ref="A28:E28"/>
    <mergeCell ref="A29:E29"/>
    <mergeCell ref="A30:E30"/>
    <mergeCell ref="A31:E31"/>
    <mergeCell ref="A32:E32"/>
    <mergeCell ref="A34:E34"/>
    <mergeCell ref="A35:D35"/>
    <mergeCell ref="B36:D36"/>
    <mergeCell ref="A38:E38"/>
    <mergeCell ref="B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view="pageBreakPreview" topLeftCell="A34" zoomScaleSheetLayoutView="100" workbookViewId="0">
      <selection activeCell="B41" sqref="B41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16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56" t="s">
        <v>11</v>
      </c>
      <c r="B1" s="56"/>
      <c r="C1" s="56"/>
      <c r="D1" s="56"/>
      <c r="E1" s="56"/>
    </row>
    <row r="2" spans="1:5" ht="40.5" customHeight="1" x14ac:dyDescent="0.25">
      <c r="A2" s="57" t="s">
        <v>12</v>
      </c>
      <c r="B2" s="58"/>
      <c r="C2" s="58"/>
      <c r="D2" s="58"/>
      <c r="E2" s="58"/>
    </row>
    <row r="3" spans="1:5" x14ac:dyDescent="0.25">
      <c r="A3" s="59" t="s">
        <v>92</v>
      </c>
      <c r="B3" s="59"/>
      <c r="C3" s="59"/>
      <c r="D3" s="59"/>
      <c r="E3" s="59"/>
    </row>
    <row r="4" spans="1:5" s="1" customFormat="1" ht="15.75" x14ac:dyDescent="0.25">
      <c r="A4" s="20" t="s">
        <v>13</v>
      </c>
      <c r="B4" s="21"/>
      <c r="C4" s="21"/>
      <c r="D4" s="21"/>
      <c r="E4" s="22" t="s">
        <v>93</v>
      </c>
    </row>
    <row r="5" spans="1:5" ht="15" customHeight="1" x14ac:dyDescent="0.25">
      <c r="A5" s="60" t="s">
        <v>0</v>
      </c>
      <c r="B5" s="60"/>
      <c r="C5" s="60"/>
      <c r="D5" s="60"/>
      <c r="E5" s="60"/>
    </row>
    <row r="6" spans="1:5" ht="15" customHeight="1" x14ac:dyDescent="0.25">
      <c r="A6" s="61" t="s">
        <v>37</v>
      </c>
      <c r="B6" s="61"/>
      <c r="C6" s="61"/>
      <c r="D6" s="61"/>
      <c r="E6" s="61"/>
    </row>
    <row r="7" spans="1:5" ht="15" customHeight="1" x14ac:dyDescent="0.25">
      <c r="A7" s="54" t="s">
        <v>1</v>
      </c>
      <c r="B7" s="54"/>
      <c r="C7" s="54"/>
      <c r="D7" s="54"/>
      <c r="E7" s="54"/>
    </row>
    <row r="8" spans="1:5" ht="15" customHeight="1" x14ac:dyDescent="0.25">
      <c r="A8" s="96" t="s">
        <v>94</v>
      </c>
      <c r="B8" s="96"/>
      <c r="C8" s="96"/>
      <c r="D8" s="96"/>
      <c r="E8" s="96"/>
    </row>
    <row r="9" spans="1:5" ht="32.25" customHeight="1" x14ac:dyDescent="0.25">
      <c r="A9" s="63" t="s">
        <v>14</v>
      </c>
      <c r="B9" s="64"/>
      <c r="C9" s="64"/>
      <c r="D9" s="64"/>
      <c r="E9" s="64"/>
    </row>
    <row r="10" spans="1:5" ht="26.45" customHeight="1" x14ac:dyDescent="0.25">
      <c r="A10" s="60" t="s">
        <v>42</v>
      </c>
      <c r="B10" s="60"/>
      <c r="C10" s="60"/>
      <c r="D10" s="60"/>
      <c r="E10" s="60"/>
    </row>
    <row r="11" spans="1:5" ht="18.75" customHeight="1" x14ac:dyDescent="0.25">
      <c r="A11" s="54" t="s">
        <v>15</v>
      </c>
      <c r="B11" s="55"/>
      <c r="C11" s="55"/>
      <c r="D11" s="55"/>
      <c r="E11" s="55"/>
    </row>
    <row r="12" spans="1:5" ht="15" customHeight="1" x14ac:dyDescent="0.25">
      <c r="A12" s="60" t="s">
        <v>22</v>
      </c>
      <c r="B12" s="60"/>
      <c r="C12" s="60"/>
      <c r="D12" s="60"/>
      <c r="E12" s="60"/>
    </row>
    <row r="13" spans="1:5" ht="17.25" customHeight="1" x14ac:dyDescent="0.25">
      <c r="A13" s="54" t="s">
        <v>2</v>
      </c>
      <c r="B13" s="55"/>
      <c r="C13" s="55"/>
      <c r="D13" s="55"/>
      <c r="E13" s="55"/>
    </row>
    <row r="14" spans="1:5" ht="15" customHeight="1" x14ac:dyDescent="0.25">
      <c r="A14" s="60" t="s">
        <v>50</v>
      </c>
      <c r="B14" s="60"/>
      <c r="C14" s="60"/>
      <c r="D14" s="60"/>
      <c r="E14" s="60"/>
    </row>
    <row r="15" spans="1:5" ht="15.75" customHeight="1" x14ac:dyDescent="0.25">
      <c r="A15" s="54" t="s">
        <v>16</v>
      </c>
      <c r="B15" s="55"/>
      <c r="C15" s="55"/>
      <c r="D15" s="55"/>
      <c r="E15" s="55"/>
    </row>
    <row r="16" spans="1:5" ht="29.25" customHeight="1" x14ac:dyDescent="0.25">
      <c r="A16" s="60" t="s">
        <v>17</v>
      </c>
      <c r="B16" s="60"/>
      <c r="C16" s="60"/>
      <c r="D16" s="60"/>
      <c r="E16" s="60"/>
    </row>
    <row r="17" spans="1:33" ht="55.9" customHeight="1" x14ac:dyDescent="0.25">
      <c r="A17" s="60" t="s">
        <v>35</v>
      </c>
      <c r="B17" s="60"/>
      <c r="C17" s="60"/>
      <c r="D17" s="60"/>
      <c r="E17" s="60"/>
    </row>
    <row r="18" spans="1:33" ht="29.45" customHeight="1" x14ac:dyDescent="0.25">
      <c r="A18" s="66" t="s">
        <v>38</v>
      </c>
      <c r="B18" s="66"/>
      <c r="C18" s="66"/>
      <c r="D18" s="66"/>
      <c r="E18" s="66"/>
      <c r="F18" s="2" t="s">
        <v>56</v>
      </c>
    </row>
    <row r="19" spans="1:33" x14ac:dyDescent="0.25">
      <c r="A19" s="66"/>
      <c r="B19" s="66"/>
      <c r="C19" s="66"/>
      <c r="D19" s="66"/>
      <c r="E19" s="66"/>
      <c r="F19" s="2">
        <f>1577.4-44.7</f>
        <v>1532.7</v>
      </c>
      <c r="G19" s="2">
        <v>3</v>
      </c>
    </row>
    <row r="20" spans="1:33" ht="135" customHeight="1" x14ac:dyDescent="0.25">
      <c r="A20" s="3" t="s">
        <v>7</v>
      </c>
      <c r="B20" s="3" t="s">
        <v>10</v>
      </c>
      <c r="C20" s="3" t="s">
        <v>3</v>
      </c>
      <c r="D20" s="14" t="s">
        <v>9</v>
      </c>
      <c r="E20" s="3" t="s">
        <v>8</v>
      </c>
    </row>
    <row r="21" spans="1:33" ht="38.25" x14ac:dyDescent="0.25">
      <c r="A21" s="31" t="s">
        <v>34</v>
      </c>
      <c r="B21" s="32" t="s">
        <v>33</v>
      </c>
      <c r="C21" s="33" t="s">
        <v>4</v>
      </c>
      <c r="D21" s="33">
        <v>11.1</v>
      </c>
      <c r="E21" s="7">
        <f>D21*F19*G19</f>
        <v>51038.91</v>
      </c>
    </row>
    <row r="22" spans="1:33" s="39" customFormat="1" x14ac:dyDescent="0.25">
      <c r="A22" s="6" t="s">
        <v>36</v>
      </c>
      <c r="B22" s="8" t="s">
        <v>23</v>
      </c>
      <c r="C22" s="3" t="s">
        <v>4</v>
      </c>
      <c r="D22" s="3">
        <v>3.6</v>
      </c>
      <c r="E22" s="7">
        <f>D22*F19*G19</f>
        <v>16553.16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s="39" customFormat="1" x14ac:dyDescent="0.25">
      <c r="A23" s="6" t="s">
        <v>25</v>
      </c>
      <c r="B23" s="8" t="s">
        <v>95</v>
      </c>
      <c r="C23" s="3" t="s">
        <v>26</v>
      </c>
      <c r="D23" s="3"/>
      <c r="E23" s="7">
        <v>0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s="39" customFormat="1" ht="15.75" x14ac:dyDescent="0.25">
      <c r="A24" s="40"/>
      <c r="B24" s="8"/>
      <c r="C24" s="3"/>
      <c r="D24" s="3"/>
      <c r="E24" s="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s="9" customFormat="1" ht="14.25" x14ac:dyDescent="0.2">
      <c r="A25" s="28" t="s">
        <v>24</v>
      </c>
      <c r="B25" s="35"/>
      <c r="C25" s="36"/>
      <c r="D25" s="37"/>
      <c r="E25" s="50">
        <f>SUM(E21:E24)</f>
        <v>67592.070000000007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s="9" customFormat="1" ht="14.25" x14ac:dyDescent="0.2">
      <c r="A26" s="23"/>
      <c r="B26" s="24"/>
      <c r="C26" s="25"/>
      <c r="D26" s="26"/>
      <c r="E26" s="2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ht="34.5" customHeight="1" x14ac:dyDescent="0.25">
      <c r="A27" s="67" t="s">
        <v>96</v>
      </c>
      <c r="B27" s="67"/>
      <c r="C27" s="67"/>
      <c r="D27" s="67"/>
      <c r="E27" s="67"/>
      <c r="F27" s="17"/>
    </row>
    <row r="28" spans="1:33" ht="29.25" customHeight="1" x14ac:dyDescent="0.25">
      <c r="A28" s="60" t="s">
        <v>21</v>
      </c>
      <c r="B28" s="60"/>
      <c r="C28" s="60"/>
      <c r="D28" s="60"/>
      <c r="E28" s="60"/>
    </row>
    <row r="29" spans="1:33" x14ac:dyDescent="0.25">
      <c r="A29" s="60" t="s">
        <v>20</v>
      </c>
      <c r="B29" s="60"/>
      <c r="C29" s="60"/>
      <c r="D29" s="60"/>
      <c r="E29" s="60"/>
    </row>
    <row r="30" spans="1:33" ht="32.25" customHeight="1" x14ac:dyDescent="0.25">
      <c r="A30" s="60" t="s">
        <v>27</v>
      </c>
      <c r="B30" s="60"/>
      <c r="C30" s="60"/>
      <c r="D30" s="60"/>
      <c r="E30" s="60"/>
    </row>
    <row r="31" spans="1:33" x14ac:dyDescent="0.25">
      <c r="A31" s="60" t="s">
        <v>18</v>
      </c>
      <c r="B31" s="60"/>
      <c r="C31" s="60"/>
      <c r="D31" s="60"/>
      <c r="E31" s="60"/>
    </row>
    <row r="32" spans="1:33" x14ac:dyDescent="0.25">
      <c r="A32" s="65" t="s">
        <v>5</v>
      </c>
      <c r="B32" s="65"/>
      <c r="C32" s="65"/>
      <c r="D32" s="65"/>
      <c r="E32" s="65"/>
    </row>
    <row r="33" spans="1:8" x14ac:dyDescent="0.25">
      <c r="A33" s="60" t="s">
        <v>18</v>
      </c>
      <c r="B33" s="60"/>
      <c r="C33" s="60"/>
      <c r="D33" s="60"/>
      <c r="E33" s="60"/>
    </row>
    <row r="34" spans="1:8" x14ac:dyDescent="0.25">
      <c r="A34" s="62" t="s">
        <v>51</v>
      </c>
      <c r="B34" s="62"/>
      <c r="C34" s="62"/>
      <c r="D34" s="62"/>
      <c r="E34" s="4"/>
    </row>
    <row r="35" spans="1:8" x14ac:dyDescent="0.25">
      <c r="B35" s="68" t="s">
        <v>19</v>
      </c>
      <c r="C35" s="68"/>
      <c r="D35" s="68"/>
      <c r="E35" s="5" t="s">
        <v>6</v>
      </c>
    </row>
    <row r="36" spans="1:8" x14ac:dyDescent="0.25">
      <c r="A36" s="51"/>
      <c r="B36" s="51"/>
      <c r="C36" s="51"/>
      <c r="D36" s="15"/>
      <c r="E36" s="51"/>
    </row>
    <row r="37" spans="1:8" ht="15" customHeight="1" x14ac:dyDescent="0.25">
      <c r="A37" s="62" t="s">
        <v>39</v>
      </c>
      <c r="B37" s="62"/>
      <c r="C37" s="62"/>
      <c r="D37" s="62"/>
      <c r="E37" s="62"/>
    </row>
    <row r="38" spans="1:8" x14ac:dyDescent="0.25">
      <c r="B38" s="68" t="s">
        <v>19</v>
      </c>
      <c r="C38" s="68"/>
      <c r="D38" s="68"/>
      <c r="E38" s="5" t="s">
        <v>6</v>
      </c>
    </row>
    <row r="39" spans="1:8" x14ac:dyDescent="0.25">
      <c r="A39" s="2" t="s">
        <v>40</v>
      </c>
    </row>
    <row r="40" spans="1:8" x14ac:dyDescent="0.25">
      <c r="A40" s="9" t="s">
        <v>28</v>
      </c>
    </row>
    <row r="41" spans="1:8" x14ac:dyDescent="0.25">
      <c r="A41" s="2" t="s">
        <v>32</v>
      </c>
      <c r="B41" s="10">
        <f>'3кв'!B46</f>
        <v>5411.7599999999802</v>
      </c>
    </row>
    <row r="42" spans="1:8" ht="31.5" x14ac:dyDescent="0.25">
      <c r="A42" s="18" t="s">
        <v>97</v>
      </c>
      <c r="B42" s="11"/>
      <c r="H42" s="13"/>
    </row>
    <row r="43" spans="1:8" x14ac:dyDescent="0.25">
      <c r="A43" s="2" t="s">
        <v>29</v>
      </c>
      <c r="B43" s="11">
        <v>79825.5</v>
      </c>
      <c r="D43" s="2"/>
    </row>
    <row r="44" spans="1:8" ht="30" x14ac:dyDescent="0.25">
      <c r="A44" s="52" t="s">
        <v>31</v>
      </c>
      <c r="B44" s="11">
        <f>E25</f>
        <v>67592.070000000007</v>
      </c>
      <c r="D44" s="2"/>
    </row>
    <row r="45" spans="1:8" x14ac:dyDescent="0.25">
      <c r="A45" s="12" t="s">
        <v>30</v>
      </c>
      <c r="B45" s="19">
        <f>B41+B43-B44</f>
        <v>17645.189999999973</v>
      </c>
    </row>
  </sheetData>
  <mergeCells count="29">
    <mergeCell ref="A33:E33"/>
    <mergeCell ref="A34:D34"/>
    <mergeCell ref="B35:D35"/>
    <mergeCell ref="A37:E37"/>
    <mergeCell ref="B38:D38"/>
    <mergeCell ref="A27:E27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5:E5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topLeftCell="A4" zoomScaleSheetLayoutView="100" workbookViewId="0">
      <selection activeCell="C15" sqref="C15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69" t="s">
        <v>69</v>
      </c>
      <c r="B1" s="69"/>
      <c r="C1" s="69"/>
      <c r="D1" s="70"/>
    </row>
    <row r="2" spans="1:5" ht="15.75" x14ac:dyDescent="0.25">
      <c r="A2" s="71" t="s">
        <v>70</v>
      </c>
      <c r="B2" s="71"/>
      <c r="C2" s="71"/>
      <c r="D2" s="72"/>
    </row>
    <row r="3" spans="1:5" ht="15.75" x14ac:dyDescent="0.25">
      <c r="A3" s="71" t="s">
        <v>71</v>
      </c>
      <c r="B3" s="71"/>
      <c r="C3" s="71"/>
      <c r="D3" s="72"/>
    </row>
    <row r="4" spans="1:5" ht="15.75" x14ac:dyDescent="0.25">
      <c r="A4" s="69" t="s">
        <v>91</v>
      </c>
      <c r="B4" s="69"/>
      <c r="C4" s="69"/>
      <c r="D4" s="70"/>
    </row>
    <row r="5" spans="1:5" ht="15.75" x14ac:dyDescent="0.25">
      <c r="A5" s="73"/>
      <c r="B5" s="73"/>
      <c r="C5" s="73"/>
      <c r="D5" s="1"/>
    </row>
    <row r="6" spans="1:5" ht="15.75" x14ac:dyDescent="0.25">
      <c r="A6" s="72"/>
      <c r="B6" s="74" t="s">
        <v>72</v>
      </c>
      <c r="C6" s="75">
        <f>'1кв'!B41</f>
        <v>-4462.0600000000004</v>
      </c>
      <c r="D6" s="76"/>
    </row>
    <row r="7" spans="1:5" ht="15.75" x14ac:dyDescent="0.25">
      <c r="A7" s="77" t="s">
        <v>73</v>
      </c>
      <c r="B7" s="74" t="s">
        <v>98</v>
      </c>
      <c r="C7" s="75"/>
      <c r="D7" s="76"/>
    </row>
    <row r="8" spans="1:5" ht="15.75" x14ac:dyDescent="0.25">
      <c r="B8" s="78" t="s">
        <v>74</v>
      </c>
      <c r="C8" s="79">
        <f>'1кв'!B43+'2кв'!B44+'3кв'!B44+'4кв'!B43</f>
        <v>300743.27999999997</v>
      </c>
      <c r="D8" s="80"/>
    </row>
    <row r="9" spans="1:5" ht="15.75" x14ac:dyDescent="0.25">
      <c r="A9" s="81"/>
      <c r="B9" s="78" t="s">
        <v>75</v>
      </c>
      <c r="C9" s="82">
        <f>SUM(C8:C8)</f>
        <v>300743.27999999997</v>
      </c>
      <c r="D9" s="76"/>
    </row>
    <row r="10" spans="1:5" ht="15.75" x14ac:dyDescent="0.25">
      <c r="A10" s="1"/>
      <c r="B10" s="83"/>
      <c r="C10" s="84"/>
      <c r="D10" s="85"/>
    </row>
    <row r="11" spans="1:5" ht="15.75" x14ac:dyDescent="0.25">
      <c r="A11" s="46" t="s">
        <v>76</v>
      </c>
      <c r="B11" s="86" t="s">
        <v>77</v>
      </c>
      <c r="C11" s="79">
        <f>'1кв'!E21+'2кв'!E21+'3кв'!E21+'4кв'!E21</f>
        <v>202667.13</v>
      </c>
      <c r="D11" s="85"/>
    </row>
    <row r="12" spans="1:5" ht="15.75" x14ac:dyDescent="0.25">
      <c r="A12" s="46"/>
      <c r="B12" s="6" t="s">
        <v>36</v>
      </c>
      <c r="C12" s="79">
        <f>'1кв'!E22+'2кв'!E22+'3кв'!E22+'4кв'!E22</f>
        <v>65729.88</v>
      </c>
      <c r="D12" s="85"/>
    </row>
    <row r="13" spans="1:5" ht="15.75" x14ac:dyDescent="0.25">
      <c r="A13" s="1"/>
      <c r="B13" s="6" t="s">
        <v>25</v>
      </c>
      <c r="C13" s="79">
        <f>'1кв'!E23+'2кв'!E23+'3кв'!E23+'4кв'!E23</f>
        <v>6863.3600000000006</v>
      </c>
      <c r="D13" s="85"/>
      <c r="E13" s="87"/>
    </row>
    <row r="14" spans="1:5" ht="15.75" x14ac:dyDescent="0.25">
      <c r="A14" s="46"/>
      <c r="B14" s="88" t="s">
        <v>99</v>
      </c>
      <c r="C14" s="79">
        <f>'1кв'!E24+'2кв'!E24+'3кв'!E24</f>
        <v>3375.66</v>
      </c>
      <c r="D14" s="85"/>
    </row>
    <row r="15" spans="1:5" ht="15.75" x14ac:dyDescent="0.25">
      <c r="A15" s="46"/>
      <c r="B15" s="89" t="s">
        <v>78</v>
      </c>
      <c r="C15" s="79">
        <f>SUM(C17:C17)</f>
        <v>0</v>
      </c>
      <c r="D15" s="85"/>
    </row>
    <row r="16" spans="1:5" ht="15.75" x14ac:dyDescent="0.25">
      <c r="A16" s="46"/>
      <c r="B16" s="89" t="s">
        <v>79</v>
      </c>
      <c r="C16" s="79"/>
      <c r="D16" s="85"/>
    </row>
    <row r="17" spans="1:5" ht="15.75" x14ac:dyDescent="0.25">
      <c r="A17" s="46"/>
      <c r="B17" s="89"/>
      <c r="C17" s="79"/>
      <c r="D17" s="85"/>
    </row>
    <row r="18" spans="1:5" ht="15.75" x14ac:dyDescent="0.25">
      <c r="A18" s="1"/>
      <c r="B18" s="90" t="s">
        <v>80</v>
      </c>
      <c r="C18" s="82">
        <f>SUM(C11:C15)</f>
        <v>278636.02999999997</v>
      </c>
      <c r="D18" s="85"/>
      <c r="E18" s="87"/>
    </row>
    <row r="19" spans="1:5" ht="15.75" x14ac:dyDescent="0.25">
      <c r="A19" s="1"/>
      <c r="B19" s="91" t="s">
        <v>81</v>
      </c>
      <c r="C19" s="82">
        <f>C6+C9-C18</f>
        <v>17645.190000000002</v>
      </c>
      <c r="D19" s="85"/>
    </row>
    <row r="20" spans="1:5" ht="15.75" x14ac:dyDescent="0.25">
      <c r="A20" s="1"/>
      <c r="B20" s="77"/>
      <c r="C20" s="77"/>
      <c r="D20" s="85"/>
    </row>
    <row r="21" spans="1:5" ht="15.75" x14ac:dyDescent="0.25">
      <c r="A21" s="1"/>
      <c r="B21" s="92" t="s">
        <v>82</v>
      </c>
      <c r="C21" s="92"/>
      <c r="D21" s="85"/>
    </row>
    <row r="22" spans="1:5" ht="15.75" x14ac:dyDescent="0.25">
      <c r="A22" s="1"/>
      <c r="B22" s="92" t="s">
        <v>83</v>
      </c>
      <c r="C22" s="93">
        <v>31317.84</v>
      </c>
      <c r="D22" s="85"/>
    </row>
    <row r="23" spans="1:5" ht="15.75" x14ac:dyDescent="0.25">
      <c r="A23" s="1"/>
      <c r="B23" s="94" t="s">
        <v>84</v>
      </c>
      <c r="C23" s="95">
        <v>27817.02</v>
      </c>
      <c r="D23" s="85"/>
    </row>
    <row r="24" spans="1:5" ht="15.75" x14ac:dyDescent="0.25">
      <c r="A24" s="1"/>
      <c r="B24" s="92" t="s">
        <v>85</v>
      </c>
      <c r="C24" s="93">
        <f>C23-C22</f>
        <v>-3500.8199999999997</v>
      </c>
      <c r="D24" s="85"/>
    </row>
    <row r="25" spans="1:5" ht="15.75" x14ac:dyDescent="0.25">
      <c r="A25" s="1"/>
      <c r="B25" s="77"/>
      <c r="C25" s="77"/>
      <c r="D25" s="85"/>
    </row>
    <row r="26" spans="1:5" ht="15.75" x14ac:dyDescent="0.25">
      <c r="A26" s="1"/>
      <c r="B26" s="77"/>
      <c r="C26" s="77"/>
      <c r="D26" s="85"/>
    </row>
    <row r="27" spans="1:5" ht="15.75" x14ac:dyDescent="0.25">
      <c r="A27" s="1"/>
      <c r="B27" s="77"/>
      <c r="C27" s="77"/>
      <c r="D27" s="85"/>
    </row>
    <row r="28" spans="1:5" ht="15.75" x14ac:dyDescent="0.25">
      <c r="A28" s="1"/>
      <c r="B28" s="77"/>
      <c r="C28" s="77"/>
      <c r="D28" s="85"/>
    </row>
    <row r="29" spans="1:5" ht="15.75" x14ac:dyDescent="0.25">
      <c r="A29" s="1" t="s">
        <v>86</v>
      </c>
      <c r="B29" s="77" t="s">
        <v>87</v>
      </c>
      <c r="C29" s="77"/>
      <c r="D29" s="85"/>
    </row>
    <row r="30" spans="1:5" ht="15.75" x14ac:dyDescent="0.25">
      <c r="A30" s="1"/>
      <c r="B30" s="77" t="s">
        <v>88</v>
      </c>
      <c r="C30" s="77"/>
      <c r="D30" s="85"/>
    </row>
    <row r="31" spans="1:5" ht="15.75" x14ac:dyDescent="0.25">
      <c r="A31" s="1"/>
      <c r="B31" s="77" t="s">
        <v>89</v>
      </c>
      <c r="C31" s="77"/>
      <c r="D31" s="85"/>
    </row>
    <row r="32" spans="1:5" ht="15.75" x14ac:dyDescent="0.25">
      <c r="A32" s="1"/>
      <c r="B32" s="77"/>
      <c r="C32" s="77"/>
      <c r="D32" s="85"/>
    </row>
    <row r="33" spans="1:4" ht="15.75" x14ac:dyDescent="0.25">
      <c r="A33" s="1"/>
      <c r="B33" s="77"/>
      <c r="C33" s="77"/>
      <c r="D33" s="85"/>
    </row>
    <row r="34" spans="1:4" ht="15.75" x14ac:dyDescent="0.25">
      <c r="A34" s="1"/>
      <c r="B34" s="77" t="s">
        <v>90</v>
      </c>
      <c r="C34" s="77"/>
      <c r="D34" s="85"/>
    </row>
    <row r="35" spans="1:4" ht="15.75" x14ac:dyDescent="0.25">
      <c r="A35" s="1"/>
      <c r="B35" s="77"/>
      <c r="C35" s="77"/>
      <c r="D35" s="85"/>
    </row>
    <row r="36" spans="1:4" ht="15.75" x14ac:dyDescent="0.25">
      <c r="A36" s="1"/>
      <c r="B36" s="77"/>
      <c r="C36" s="77"/>
      <c r="D36" s="85"/>
    </row>
    <row r="37" spans="1:4" ht="15.75" x14ac:dyDescent="0.25">
      <c r="A37" s="1"/>
      <c r="B37" s="77"/>
      <c r="C37" s="77"/>
      <c r="D37" s="85"/>
    </row>
    <row r="38" spans="1:4" ht="15.75" x14ac:dyDescent="0.25">
      <c r="A38" s="1"/>
      <c r="B38" s="77"/>
      <c r="C38" s="77"/>
      <c r="D38" s="85"/>
    </row>
  </sheetData>
  <mergeCells count="6"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2024-02-26T06:53:06Z</dcterms:modified>
</cp:coreProperties>
</file>